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лот1!$A$1:$I$40</definedName>
  </definedNames>
  <calcPr calcId="125725"/>
</workbook>
</file>

<file path=xl/calcChain.xml><?xml version="1.0" encoding="utf-8"?>
<calcChain xmlns="http://schemas.openxmlformats.org/spreadsheetml/2006/main">
  <c r="I33" i="3"/>
  <c r="I32"/>
  <c r="I31"/>
  <c r="I29"/>
  <c r="I27"/>
  <c r="I30"/>
  <c r="I21"/>
  <c r="I18"/>
  <c r="I17"/>
  <c r="I16"/>
  <c r="I15"/>
  <c r="H28"/>
  <c r="I26"/>
  <c r="I25"/>
  <c r="H25"/>
  <c r="I24"/>
  <c r="H24"/>
  <c r="I23"/>
  <c r="H22"/>
  <c r="I20"/>
  <c r="I19"/>
  <c r="H14"/>
  <c r="I9"/>
  <c r="H9"/>
  <c r="H36" l="1"/>
  <c r="I28"/>
  <c r="I22"/>
  <c r="I14"/>
  <c r="I34" l="1"/>
  <c r="I36" s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<sst xmlns="http://schemas.openxmlformats.org/spreadsheetml/2006/main" count="65" uniqueCount="59">
  <si>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</si>
  <si>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</si>
  <si>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</si>
  <si>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</si>
  <si>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</si>
  <si>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</si>
  <si>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</si>
  <si>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</si>
  <si>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</si>
  <si>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</si>
  <si>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</si>
  <si>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</si>
  <si>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</si>
  <si>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</si>
  <si>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</si>
  <si>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</si>
  <si>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</si>
  <si>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</si>
  <si>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</si>
  <si>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</si>
  <si>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</si>
  <si>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</si>
  <si>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</si>
  <si>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</si>
  <si>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</si>
  <si>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</si>
  <si>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</si>
  <si>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</si>
  <si>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</si>
  <si>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</si>
  <si>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</si>
  <si>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</si>
  <si>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</si>
  <si>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</si>
  <si>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</si>
  <si>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</si>
  <si>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</si>
  <si>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</si>
  <si>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</si>
  <si>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</si>
  <si>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</si>
  <si>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</si>
  <si>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</si>
  <si>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</si>
  <si>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</si>
  <si>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</si>
  <si>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</si>
  <si>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</si>
  <si>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</si>
  <si>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</si>
  <si>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 xml:space="preserve">Лот № 1 </t>
  </si>
  <si>
    <t>к извещению и конкурсной документации</t>
  </si>
  <si>
    <t>Ильича ул.</t>
  </si>
  <si>
    <t>415,8</t>
  </si>
  <si>
    <t>Стоимость работ и услуг</t>
  </si>
  <si>
    <t xml:space="preserve">д. 16 </t>
  </si>
  <si>
    <t>Жилой район  Северный  териториальный  округ</t>
  </si>
  <si>
    <t xml:space="preserve">  МВ(поквартирно) деревянный неблагоустроенный с водопроводом без канализации и центрального отопления (септик)</t>
  </si>
  <si>
    <t>Приложение №2</t>
  </si>
</sst>
</file>

<file path=xl/styles.xml><?xml version="1.0" encoding="utf-8"?>
<styleSheet xmlns="http://schemas.openxmlformats.org/spreadsheetml/2006/main">
  <fonts count="16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dotted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" fontId="10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left" vertical="top"/>
    </xf>
    <xf numFmtId="4" fontId="10" fillId="2" borderId="15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9" fontId="11" fillId="2" borderId="16" xfId="0" applyNumberFormat="1" applyFont="1" applyFill="1" applyBorder="1" applyAlignment="1">
      <alignment horizontal="left" wrapText="1"/>
    </xf>
    <xf numFmtId="4" fontId="10" fillId="2" borderId="16" xfId="0" applyNumberFormat="1" applyFont="1" applyFill="1" applyBorder="1" applyAlignment="1">
      <alignment horizontal="center" vertical="top"/>
    </xf>
    <xf numFmtId="4" fontId="2" fillId="0" borderId="0" xfId="0" applyNumberFormat="1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0" fontId="12" fillId="0" borderId="0" xfId="0" applyFont="1"/>
    <xf numFmtId="4" fontId="13" fillId="2" borderId="0" xfId="0" applyNumberFormat="1" applyFont="1" applyFill="1" applyAlignment="1">
      <alignment horizontal="right"/>
    </xf>
    <xf numFmtId="4" fontId="14" fillId="2" borderId="5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 vertical="top"/>
    </xf>
    <xf numFmtId="4" fontId="14" fillId="2" borderId="15" xfId="0" applyNumberFormat="1" applyFont="1" applyFill="1" applyBorder="1" applyAlignment="1">
      <alignment horizontal="center" vertical="center"/>
    </xf>
    <xf numFmtId="0" fontId="13" fillId="2" borderId="0" xfId="0" applyFont="1" applyFill="1" applyAlignment="1"/>
    <xf numFmtId="0" fontId="13" fillId="2" borderId="0" xfId="0" applyFont="1" applyFill="1" applyBorder="1" applyAlignment="1"/>
    <xf numFmtId="49" fontId="11" fillId="2" borderId="19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49" fontId="11" fillId="2" borderId="18" xfId="0" applyNumberFormat="1" applyFont="1" applyFill="1" applyBorder="1" applyAlignment="1">
      <alignment horizontal="center" wrapText="1"/>
    </xf>
    <xf numFmtId="4" fontId="14" fillId="2" borderId="2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8" fillId="2" borderId="9" xfId="0" applyNumberFormat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8" fillId="2" borderId="6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left" vertical="top"/>
    </xf>
    <xf numFmtId="4" fontId="8" fillId="2" borderId="8" xfId="0" applyNumberFormat="1" applyFont="1" applyFill="1" applyBorder="1" applyAlignment="1">
      <alignment horizontal="left" vertical="top"/>
    </xf>
    <xf numFmtId="4" fontId="8" fillId="2" borderId="16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 vertical="top"/>
    </xf>
    <xf numFmtId="4" fontId="8" fillId="2" borderId="10" xfId="0" applyNumberFormat="1" applyFont="1" applyFill="1" applyBorder="1" applyAlignment="1">
      <alignment horizontal="center" vertical="top"/>
    </xf>
    <xf numFmtId="4" fontId="8" fillId="2" borderId="11" xfId="0" applyNumberFormat="1" applyFont="1" applyFill="1" applyBorder="1" applyAlignment="1">
      <alignment horizontal="center" vertical="top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90" zoomScaleNormal="100" zoomScaleSheetLayoutView="90" workbookViewId="0">
      <selection activeCell="I1" sqref="I1"/>
    </sheetView>
  </sheetViews>
  <sheetFormatPr defaultRowHeight="12.75"/>
  <cols>
    <col min="1" max="5" width="9.140625" style="6"/>
    <col min="6" max="6" width="29.28515625" style="6" customWidth="1"/>
    <col min="7" max="7" width="27.140625" style="6" customWidth="1"/>
    <col min="8" max="8" width="25.7109375" style="28" customWidth="1"/>
    <col min="9" max="9" width="25.7109375" style="8" customWidth="1"/>
    <col min="10" max="11" width="25.7109375" customWidth="1"/>
    <col min="12" max="12" width="1.42578125" customWidth="1"/>
    <col min="13" max="14" width="3.42578125" customWidth="1"/>
    <col min="15" max="15" width="2.5703125" customWidth="1"/>
    <col min="16" max="16" width="2.28515625" customWidth="1"/>
  </cols>
  <sheetData>
    <row r="1" spans="1:9" s="1" customFormat="1" ht="14.25" customHeight="1">
      <c r="A1" s="58" t="s">
        <v>24</v>
      </c>
      <c r="B1" s="58"/>
      <c r="C1" s="58"/>
      <c r="D1" s="58"/>
      <c r="E1" s="58"/>
      <c r="F1" s="58"/>
      <c r="G1" s="8"/>
      <c r="H1" s="3"/>
      <c r="I1" s="25" t="s">
        <v>58</v>
      </c>
    </row>
    <row r="2" spans="1:9" s="1" customFormat="1" ht="15" customHeight="1">
      <c r="A2" s="58" t="s">
        <v>23</v>
      </c>
      <c r="B2" s="58"/>
      <c r="C2" s="58"/>
      <c r="D2" s="58"/>
      <c r="E2" s="58"/>
      <c r="F2" s="58"/>
      <c r="G2" s="8"/>
      <c r="H2" s="4"/>
      <c r="I2" s="25" t="s">
        <v>51</v>
      </c>
    </row>
    <row r="3" spans="1:9" s="1" customFormat="1" ht="13.5" customHeight="1">
      <c r="A3" s="58" t="s">
        <v>22</v>
      </c>
      <c r="B3" s="58"/>
      <c r="C3" s="58"/>
      <c r="D3" s="58"/>
      <c r="E3" s="58"/>
      <c r="F3" s="58"/>
      <c r="G3" s="8"/>
      <c r="H3" s="4"/>
      <c r="I3" s="25"/>
    </row>
    <row r="4" spans="1:9" s="1" customFormat="1" ht="11.25" customHeight="1">
      <c r="A4" s="59" t="s">
        <v>21</v>
      </c>
      <c r="B4" s="59"/>
      <c r="C4" s="59"/>
      <c r="D4" s="59"/>
      <c r="E4" s="59"/>
      <c r="F4" s="59"/>
      <c r="G4" s="7"/>
      <c r="H4" s="28"/>
      <c r="I4" s="8"/>
    </row>
    <row r="5" spans="1:9" s="1" customFormat="1">
      <c r="A5" s="5" t="s">
        <v>50</v>
      </c>
      <c r="B5" s="5" t="s">
        <v>56</v>
      </c>
      <c r="C5" s="6"/>
      <c r="D5" s="6"/>
      <c r="E5" s="6"/>
      <c r="F5" s="6"/>
      <c r="G5" s="6"/>
      <c r="H5" s="28"/>
      <c r="I5" s="8"/>
    </row>
    <row r="6" spans="1:9" s="1" customFormat="1" ht="15.75" customHeight="1">
      <c r="A6" s="63" t="s">
        <v>20</v>
      </c>
      <c r="B6" s="64"/>
      <c r="C6" s="64"/>
      <c r="D6" s="64"/>
      <c r="E6" s="64"/>
      <c r="F6" s="64"/>
      <c r="G6" s="63" t="s">
        <v>54</v>
      </c>
      <c r="H6" s="64"/>
      <c r="I6" s="64"/>
    </row>
    <row r="7" spans="1:9" s="9" customFormat="1" ht="51" customHeight="1">
      <c r="A7" s="65"/>
      <c r="B7" s="66"/>
      <c r="C7" s="66"/>
      <c r="D7" s="66"/>
      <c r="E7" s="66"/>
      <c r="F7" s="66"/>
      <c r="G7" s="67" t="s">
        <v>19</v>
      </c>
      <c r="H7" s="68" t="s">
        <v>57</v>
      </c>
      <c r="I7" s="36" t="s">
        <v>52</v>
      </c>
    </row>
    <row r="8" spans="1:9" s="9" customFormat="1" ht="15.75" customHeight="1">
      <c r="A8" s="65"/>
      <c r="B8" s="66"/>
      <c r="C8" s="66"/>
      <c r="D8" s="66"/>
      <c r="E8" s="66"/>
      <c r="F8" s="66"/>
      <c r="G8" s="67"/>
      <c r="H8" s="68"/>
      <c r="I8" s="37" t="s">
        <v>55</v>
      </c>
    </row>
    <row r="9" spans="1:9" s="1" customFormat="1">
      <c r="A9" s="60" t="s">
        <v>18</v>
      </c>
      <c r="B9" s="61"/>
      <c r="C9" s="61"/>
      <c r="D9" s="61"/>
      <c r="E9" s="61"/>
      <c r="F9" s="62"/>
      <c r="G9" s="16"/>
      <c r="H9" s="29">
        <f t="shared" ref="H9:I9" si="0">SUM(H10:H13)</f>
        <v>0</v>
      </c>
      <c r="I9" s="17">
        <f t="shared" si="0"/>
        <v>0</v>
      </c>
    </row>
    <row r="10" spans="1:9" s="1" customFormat="1">
      <c r="A10" s="41" t="s">
        <v>25</v>
      </c>
      <c r="B10" s="41"/>
      <c r="C10" s="41"/>
      <c r="D10" s="41"/>
      <c r="E10" s="41"/>
      <c r="F10" s="41"/>
      <c r="G10" s="12" t="s">
        <v>11</v>
      </c>
      <c r="H10" s="30">
        <v>0</v>
      </c>
      <c r="I10" s="12">
        <v>0</v>
      </c>
    </row>
    <row r="11" spans="1:9" s="1" customFormat="1">
      <c r="A11" s="41" t="s">
        <v>26</v>
      </c>
      <c r="B11" s="41"/>
      <c r="C11" s="41"/>
      <c r="D11" s="41"/>
      <c r="E11" s="41"/>
      <c r="F11" s="41"/>
      <c r="G11" s="12" t="s">
        <v>11</v>
      </c>
      <c r="H11" s="30">
        <v>0</v>
      </c>
      <c r="I11" s="12">
        <v>0</v>
      </c>
    </row>
    <row r="12" spans="1:9" s="1" customFormat="1">
      <c r="A12" s="41" t="s">
        <v>17</v>
      </c>
      <c r="B12" s="41"/>
      <c r="C12" s="41"/>
      <c r="D12" s="41"/>
      <c r="E12" s="41"/>
      <c r="F12" s="41"/>
      <c r="G12" s="12" t="s">
        <v>11</v>
      </c>
      <c r="H12" s="30">
        <v>0</v>
      </c>
      <c r="I12" s="12">
        <v>0</v>
      </c>
    </row>
    <row r="13" spans="1:9" s="1" customFormat="1">
      <c r="A13" s="41" t="s">
        <v>16</v>
      </c>
      <c r="B13" s="41"/>
      <c r="C13" s="41"/>
      <c r="D13" s="41"/>
      <c r="E13" s="41"/>
      <c r="F13" s="41"/>
      <c r="G13" s="12" t="s">
        <v>15</v>
      </c>
      <c r="H13" s="30">
        <v>0</v>
      </c>
      <c r="I13" s="12">
        <v>0</v>
      </c>
    </row>
    <row r="14" spans="1:9" s="1" customFormat="1" ht="23.85" customHeight="1">
      <c r="A14" s="45" t="s">
        <v>14</v>
      </c>
      <c r="B14" s="46"/>
      <c r="C14" s="46"/>
      <c r="D14" s="46"/>
      <c r="E14" s="46"/>
      <c r="F14" s="47"/>
      <c r="G14" s="11"/>
      <c r="H14" s="31">
        <f t="shared" ref="H14:I14" si="1">SUM(H15:H21)</f>
        <v>9.86</v>
      </c>
      <c r="I14" s="10">
        <f t="shared" si="1"/>
        <v>49197.456000000006</v>
      </c>
    </row>
    <row r="15" spans="1:9" s="1" customFormat="1">
      <c r="A15" s="41" t="s">
        <v>39</v>
      </c>
      <c r="B15" s="41"/>
      <c r="C15" s="41"/>
      <c r="D15" s="41"/>
      <c r="E15" s="41"/>
      <c r="F15" s="41"/>
      <c r="G15" s="12" t="s">
        <v>40</v>
      </c>
      <c r="H15" s="30">
        <v>0.95</v>
      </c>
      <c r="I15" s="12">
        <f>0.95*12*I35</f>
        <v>4740.12</v>
      </c>
    </row>
    <row r="16" spans="1:9" s="1" customFormat="1">
      <c r="A16" s="41" t="s">
        <v>30</v>
      </c>
      <c r="B16" s="41"/>
      <c r="C16" s="41"/>
      <c r="D16" s="41"/>
      <c r="E16" s="41"/>
      <c r="F16" s="41"/>
      <c r="G16" s="12" t="s">
        <v>13</v>
      </c>
      <c r="H16" s="30">
        <v>0.89</v>
      </c>
      <c r="I16" s="12">
        <f>0.89*12*I35</f>
        <v>4440.7439999999997</v>
      </c>
    </row>
    <row r="17" spans="1:9" s="1" customFormat="1">
      <c r="A17" s="41" t="s">
        <v>31</v>
      </c>
      <c r="B17" s="41"/>
      <c r="C17" s="41"/>
      <c r="D17" s="41"/>
      <c r="E17" s="41"/>
      <c r="F17" s="41"/>
      <c r="G17" s="12" t="s">
        <v>41</v>
      </c>
      <c r="H17" s="30">
        <v>0.38</v>
      </c>
      <c r="I17" s="12">
        <f>0.38*12*I35</f>
        <v>1896.0480000000002</v>
      </c>
    </row>
    <row r="18" spans="1:9" s="1" customFormat="1" ht="57.75" customHeight="1">
      <c r="A18" s="42" t="s">
        <v>32</v>
      </c>
      <c r="B18" s="43"/>
      <c r="C18" s="43"/>
      <c r="D18" s="43"/>
      <c r="E18" s="43"/>
      <c r="F18" s="44"/>
      <c r="G18" s="13" t="s">
        <v>12</v>
      </c>
      <c r="H18" s="30">
        <v>0.27</v>
      </c>
      <c r="I18" s="12">
        <f>0.27*12*I35</f>
        <v>1347.1920000000002</v>
      </c>
    </row>
    <row r="19" spans="1:9" s="1" customFormat="1" ht="23.25" customHeight="1">
      <c r="A19" s="40" t="s">
        <v>33</v>
      </c>
      <c r="B19" s="41"/>
      <c r="C19" s="41"/>
      <c r="D19" s="41"/>
      <c r="E19" s="41"/>
      <c r="F19" s="41"/>
      <c r="G19" s="12" t="s">
        <v>42</v>
      </c>
      <c r="H19" s="30">
        <v>0.05</v>
      </c>
      <c r="I19" s="12">
        <f t="shared" ref="I19" si="2">0.05*12*I35</f>
        <v>249.48000000000005</v>
      </c>
    </row>
    <row r="20" spans="1:9" s="1" customFormat="1" ht="22.5">
      <c r="A20" s="41" t="s">
        <v>34</v>
      </c>
      <c r="B20" s="41"/>
      <c r="C20" s="41"/>
      <c r="D20" s="41"/>
      <c r="E20" s="41"/>
      <c r="F20" s="41"/>
      <c r="G20" s="14" t="s">
        <v>46</v>
      </c>
      <c r="H20" s="30">
        <v>2.62</v>
      </c>
      <c r="I20" s="12">
        <f t="shared" ref="I20" si="3">2.62*12*I35</f>
        <v>13072.752</v>
      </c>
    </row>
    <row r="21" spans="1:9" s="1" customFormat="1">
      <c r="A21" s="41" t="s">
        <v>35</v>
      </c>
      <c r="B21" s="41"/>
      <c r="C21" s="41"/>
      <c r="D21" s="41"/>
      <c r="E21" s="41"/>
      <c r="F21" s="41"/>
      <c r="G21" s="12" t="s">
        <v>4</v>
      </c>
      <c r="H21" s="30">
        <v>4.7</v>
      </c>
      <c r="I21" s="12">
        <f>4.7*12*I35</f>
        <v>23451.120000000003</v>
      </c>
    </row>
    <row r="22" spans="1:9" s="1" customFormat="1" ht="13.5" customHeight="1">
      <c r="A22" s="45" t="s">
        <v>10</v>
      </c>
      <c r="B22" s="46"/>
      <c r="C22" s="46"/>
      <c r="D22" s="46"/>
      <c r="E22" s="46"/>
      <c r="F22" s="47"/>
      <c r="G22" s="11"/>
      <c r="H22" s="32">
        <f t="shared" ref="H22:I22" si="4">SUM(H23:H27)</f>
        <v>1.61</v>
      </c>
      <c r="I22" s="15">
        <f t="shared" si="4"/>
        <v>8033.2559999999994</v>
      </c>
    </row>
    <row r="23" spans="1:9" s="1" customFormat="1">
      <c r="A23" s="40" t="s">
        <v>37</v>
      </c>
      <c r="B23" s="41"/>
      <c r="C23" s="41"/>
      <c r="D23" s="41"/>
      <c r="E23" s="41"/>
      <c r="F23" s="41"/>
      <c r="G23" s="12" t="s">
        <v>4</v>
      </c>
      <c r="H23" s="30">
        <v>1.02</v>
      </c>
      <c r="I23" s="12">
        <f t="shared" ref="I23" si="5">1.02*12*I35</f>
        <v>5089.3919999999998</v>
      </c>
    </row>
    <row r="24" spans="1:9" s="1" customFormat="1" ht="25.5" customHeight="1">
      <c r="A24" s="40" t="s">
        <v>27</v>
      </c>
      <c r="B24" s="41"/>
      <c r="C24" s="41"/>
      <c r="D24" s="41"/>
      <c r="E24" s="41"/>
      <c r="F24" s="41"/>
      <c r="G24" s="12" t="s">
        <v>3</v>
      </c>
      <c r="H24" s="30">
        <f t="shared" ref="H24" si="6">0*1242*H35</f>
        <v>0</v>
      </c>
      <c r="I24" s="12">
        <f t="shared" ref="I24" si="7">0*1242*I35</f>
        <v>0</v>
      </c>
    </row>
    <row r="25" spans="1:9" s="1" customFormat="1" ht="25.5" customHeight="1">
      <c r="A25" s="40" t="s">
        <v>28</v>
      </c>
      <c r="B25" s="40"/>
      <c r="C25" s="40"/>
      <c r="D25" s="40"/>
      <c r="E25" s="40"/>
      <c r="F25" s="40"/>
      <c r="G25" s="12" t="s">
        <v>8</v>
      </c>
      <c r="H25" s="30">
        <f t="shared" ref="H25" si="8">0*12*H35</f>
        <v>0</v>
      </c>
      <c r="I25" s="12">
        <f t="shared" ref="I25" si="9">0*12*I35</f>
        <v>0</v>
      </c>
    </row>
    <row r="26" spans="1:9" s="1" customFormat="1" ht="57" customHeight="1">
      <c r="A26" s="40" t="s">
        <v>29</v>
      </c>
      <c r="B26" s="40"/>
      <c r="C26" s="40"/>
      <c r="D26" s="40"/>
      <c r="E26" s="40"/>
      <c r="F26" s="40"/>
      <c r="G26" s="13" t="s">
        <v>9</v>
      </c>
      <c r="H26" s="30">
        <v>0.04</v>
      </c>
      <c r="I26" s="12">
        <f t="shared" ref="I26" si="10">0.04*12*I35</f>
        <v>199.584</v>
      </c>
    </row>
    <row r="27" spans="1:9" s="1" customFormat="1" ht="85.5" customHeight="1">
      <c r="A27" s="40" t="s">
        <v>45</v>
      </c>
      <c r="B27" s="40"/>
      <c r="C27" s="40"/>
      <c r="D27" s="40"/>
      <c r="E27" s="40"/>
      <c r="F27" s="40"/>
      <c r="G27" s="12" t="s">
        <v>8</v>
      </c>
      <c r="H27" s="30">
        <v>0.55000000000000004</v>
      </c>
      <c r="I27" s="12">
        <f>0.55*12*I35</f>
        <v>2744.28</v>
      </c>
    </row>
    <row r="28" spans="1:9" s="1" customFormat="1">
      <c r="A28" s="51" t="s">
        <v>7</v>
      </c>
      <c r="B28" s="52"/>
      <c r="C28" s="52"/>
      <c r="D28" s="52"/>
      <c r="E28" s="52"/>
      <c r="F28" s="53"/>
      <c r="G28" s="11"/>
      <c r="H28" s="32">
        <f t="shared" ref="H28:I28" si="11">SUM(H29:H33)</f>
        <v>4.03</v>
      </c>
      <c r="I28" s="15">
        <f t="shared" si="11"/>
        <v>20108.088000000003</v>
      </c>
    </row>
    <row r="29" spans="1:9" s="1" customFormat="1" ht="164.25" customHeight="1">
      <c r="A29" s="40" t="s">
        <v>38</v>
      </c>
      <c r="B29" s="40"/>
      <c r="C29" s="40"/>
      <c r="D29" s="40"/>
      <c r="E29" s="40"/>
      <c r="F29" s="40"/>
      <c r="G29" s="13" t="s">
        <v>43</v>
      </c>
      <c r="H29" s="30">
        <v>1.25</v>
      </c>
      <c r="I29" s="12">
        <f>1.25*12*I35</f>
        <v>6237</v>
      </c>
    </row>
    <row r="30" spans="1:9" s="1" customFormat="1" ht="63.75" customHeight="1">
      <c r="A30" s="41" t="s">
        <v>6</v>
      </c>
      <c r="B30" s="41"/>
      <c r="C30" s="41"/>
      <c r="D30" s="41"/>
      <c r="E30" s="41"/>
      <c r="F30" s="41"/>
      <c r="G30" s="13" t="s">
        <v>5</v>
      </c>
      <c r="H30" s="30">
        <v>1.85</v>
      </c>
      <c r="I30" s="12">
        <f>1.85*12*I35</f>
        <v>9230.760000000002</v>
      </c>
    </row>
    <row r="31" spans="1:9" s="1" customFormat="1" ht="22.5">
      <c r="A31" s="41" t="s">
        <v>36</v>
      </c>
      <c r="B31" s="41"/>
      <c r="C31" s="41"/>
      <c r="D31" s="41"/>
      <c r="E31" s="41"/>
      <c r="F31" s="41"/>
      <c r="G31" s="14" t="s">
        <v>44</v>
      </c>
      <c r="H31" s="30">
        <v>0</v>
      </c>
      <c r="I31" s="12">
        <f>0*12*I35</f>
        <v>0</v>
      </c>
    </row>
    <row r="32" spans="1:9" s="1" customFormat="1">
      <c r="A32" s="41" t="s">
        <v>48</v>
      </c>
      <c r="B32" s="41"/>
      <c r="C32" s="41"/>
      <c r="D32" s="41"/>
      <c r="E32" s="41"/>
      <c r="F32" s="41"/>
      <c r="G32" s="12" t="s">
        <v>4</v>
      </c>
      <c r="H32" s="30">
        <v>0.68</v>
      </c>
      <c r="I32" s="12">
        <f>0.68*12*I35</f>
        <v>3392.9280000000003</v>
      </c>
    </row>
    <row r="33" spans="1:10" s="1" customFormat="1">
      <c r="A33" s="41" t="s">
        <v>49</v>
      </c>
      <c r="B33" s="41"/>
      <c r="C33" s="41"/>
      <c r="D33" s="41"/>
      <c r="E33" s="41"/>
      <c r="F33" s="41"/>
      <c r="G33" s="12" t="s">
        <v>8</v>
      </c>
      <c r="H33" s="30">
        <v>0.25</v>
      </c>
      <c r="I33" s="12">
        <f>0.25*12*I35</f>
        <v>1247.4000000000001</v>
      </c>
    </row>
    <row r="34" spans="1:10" s="1" customFormat="1">
      <c r="A34" s="54" t="s">
        <v>2</v>
      </c>
      <c r="B34" s="55"/>
      <c r="C34" s="55"/>
      <c r="D34" s="55"/>
      <c r="E34" s="55"/>
      <c r="F34" s="56"/>
      <c r="G34" s="18"/>
      <c r="H34" s="33"/>
      <c r="I34" s="19">
        <f t="shared" ref="I34" si="12">I14+I22+I28</f>
        <v>77338.800000000017</v>
      </c>
    </row>
    <row r="35" spans="1:10" s="21" customFormat="1">
      <c r="A35" s="57" t="s">
        <v>1</v>
      </c>
      <c r="B35" s="57"/>
      <c r="C35" s="57"/>
      <c r="D35" s="57"/>
      <c r="E35" s="57"/>
      <c r="F35" s="57"/>
      <c r="G35" s="23"/>
      <c r="H35" s="22"/>
      <c r="I35" s="38" t="s">
        <v>53</v>
      </c>
    </row>
    <row r="36" spans="1:10" s="2" customFormat="1" ht="25.5" customHeight="1">
      <c r="A36" s="48" t="s">
        <v>47</v>
      </c>
      <c r="B36" s="49"/>
      <c r="C36" s="49"/>
      <c r="D36" s="49"/>
      <c r="E36" s="49"/>
      <c r="F36" s="50"/>
      <c r="G36" s="20"/>
      <c r="H36" s="39">
        <f>H14+H22+H28</f>
        <v>15.5</v>
      </c>
      <c r="I36" s="20">
        <f t="shared" ref="I36" si="13">I34 /12/I35</f>
        <v>15.500000000000004</v>
      </c>
    </row>
    <row r="37" spans="1:10" s="1" customFormat="1" ht="15.75" customHeight="1">
      <c r="A37" s="6"/>
      <c r="B37" s="6"/>
      <c r="C37" s="6"/>
      <c r="D37" s="6"/>
      <c r="E37" s="6"/>
      <c r="F37" s="6"/>
      <c r="G37" s="26"/>
      <c r="H37" s="34"/>
    </row>
    <row r="38" spans="1:10" s="1" customFormat="1" ht="16.5" customHeight="1">
      <c r="A38" s="6"/>
      <c r="B38" s="6"/>
      <c r="C38" s="6"/>
      <c r="D38" s="6"/>
      <c r="E38" s="6"/>
      <c r="F38" s="6"/>
      <c r="G38" s="26"/>
      <c r="H38" s="34"/>
    </row>
    <row r="39" spans="1:10" s="1" customFormat="1" ht="16.5" customHeight="1">
      <c r="A39" s="6"/>
      <c r="B39" s="6"/>
      <c r="C39" s="6"/>
      <c r="D39" s="6"/>
      <c r="E39" s="6"/>
      <c r="F39" s="6"/>
      <c r="G39" s="24"/>
      <c r="H39" s="34"/>
    </row>
    <row r="40" spans="1:10" s="1" customFormat="1" ht="15.75">
      <c r="A40" s="6"/>
      <c r="B40" s="6"/>
      <c r="C40" s="6"/>
      <c r="D40" s="6"/>
      <c r="E40" s="6"/>
      <c r="F40" s="6"/>
      <c r="G40" s="27"/>
      <c r="H40" s="35"/>
      <c r="I40" s="21"/>
      <c r="J40" s="21"/>
    </row>
    <row r="41" spans="1:10" s="1" customFormat="1">
      <c r="A41" s="6" t="s">
        <v>0</v>
      </c>
      <c r="B41" s="6">
        <v>12</v>
      </c>
      <c r="C41" s="6"/>
      <c r="D41" s="6"/>
      <c r="E41" s="6"/>
      <c r="F41" s="6"/>
      <c r="G41" s="6"/>
      <c r="H41" s="28"/>
      <c r="I41" s="8"/>
    </row>
    <row r="42" spans="1:10" s="1" customFormat="1">
      <c r="A42" s="6"/>
      <c r="B42" s="6"/>
      <c r="C42" s="6"/>
      <c r="D42" s="6"/>
      <c r="E42" s="6"/>
      <c r="F42" s="6"/>
      <c r="G42" s="6"/>
      <c r="H42" s="28"/>
      <c r="I42" s="8"/>
    </row>
  </sheetData>
  <mergeCells count="36">
    <mergeCell ref="G6:I6"/>
    <mergeCell ref="G7:G8"/>
    <mergeCell ref="H7:H8"/>
    <mergeCell ref="A26:F26"/>
    <mergeCell ref="A15:F15"/>
    <mergeCell ref="A10:F10"/>
    <mergeCell ref="A11:F11"/>
    <mergeCell ref="A12:F12"/>
    <mergeCell ref="A13:F13"/>
    <mergeCell ref="A14:F14"/>
    <mergeCell ref="A1:F1"/>
    <mergeCell ref="A2:F2"/>
    <mergeCell ref="A3:F3"/>
    <mergeCell ref="A4:F4"/>
    <mergeCell ref="A9:F9"/>
    <mergeCell ref="A6:F8"/>
    <mergeCell ref="A36:F36"/>
    <mergeCell ref="A28:F28"/>
    <mergeCell ref="A29:F29"/>
    <mergeCell ref="A30:F30"/>
    <mergeCell ref="A33:F33"/>
    <mergeCell ref="A31:F31"/>
    <mergeCell ref="A32:F32"/>
    <mergeCell ref="A34:F34"/>
    <mergeCell ref="A35:F35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2016-04-05T09:05:57Z</cp:lastPrinted>
  <dcterms:created xsi:type="dcterms:W3CDTF">2013-04-24T10:34:01Z</dcterms:created>
  <dcterms:modified xsi:type="dcterms:W3CDTF">2016-04-07T07:42:34Z</dcterms:modified>
</cp:coreProperties>
</file>